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43b9cb6b248362/Sue's folders - 2018/Distilling/Distilled Spirits Aoteoroa/Financials/Budget/"/>
    </mc:Choice>
  </mc:AlternateContent>
  <xr:revisionPtr revIDLastSave="8" documentId="8_{A90796F8-EB01-4063-9360-34DB278A5D6C}" xr6:coauthVersionLast="47" xr6:coauthVersionMax="47" xr10:uidLastSave="{546D7992-8E97-48B4-88E1-A9AF82C1E46A}"/>
  <bookViews>
    <workbookView xWindow="-110" yWindow="-110" windowWidth="19420" windowHeight="10420" xr2:uid="{00000000-000D-0000-FFFF-FFFF00000000}"/>
  </bookViews>
  <sheets>
    <sheet name="Budget" sheetId="4" r:id="rId1"/>
    <sheet name="Actual Previous Yea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F41" i="4"/>
  <c r="E41" i="4"/>
  <c r="D41" i="4"/>
  <c r="C41" i="4"/>
  <c r="B41" i="4"/>
  <c r="G24" i="4"/>
  <c r="G43" i="4" s="1"/>
  <c r="F24" i="4"/>
  <c r="E24" i="4"/>
  <c r="E43" i="4" s="1"/>
  <c r="D24" i="4"/>
  <c r="C24" i="4"/>
  <c r="C43" i="4" s="1"/>
  <c r="B24" i="4"/>
  <c r="G20" i="4"/>
  <c r="F20" i="4"/>
  <c r="E20" i="4"/>
  <c r="D20" i="4"/>
  <c r="C20" i="4"/>
  <c r="B20" i="4"/>
  <c r="C16" i="4"/>
  <c r="C45" i="4" s="1"/>
  <c r="G14" i="4"/>
  <c r="G16" i="4" s="1"/>
  <c r="G45" i="4" s="1"/>
  <c r="F14" i="4"/>
  <c r="F16" i="4" s="1"/>
  <c r="E14" i="4"/>
  <c r="E16" i="4" s="1"/>
  <c r="C14" i="4"/>
  <c r="B14" i="4"/>
  <c r="B16" i="4" s="1"/>
  <c r="D9" i="4"/>
  <c r="D14" i="4" s="1"/>
  <c r="D16" i="4" s="1"/>
  <c r="B43" i="4" l="1"/>
  <c r="B45" i="4" s="1"/>
  <c r="B49" i="4" s="1"/>
  <c r="F43" i="4"/>
  <c r="F45" i="4" s="1"/>
  <c r="D43" i="4"/>
  <c r="D45" i="4" s="1"/>
  <c r="E45" i="4"/>
  <c r="D49" i="4" l="1"/>
  <c r="E49" i="4"/>
  <c r="F49" i="4" s="1"/>
  <c r="G49" i="4" s="1"/>
</calcChain>
</file>

<file path=xl/sharedStrings.xml><?xml version="1.0" encoding="utf-8"?>
<sst xmlns="http://schemas.openxmlformats.org/spreadsheetml/2006/main" count="117" uniqueCount="91">
  <si>
    <t>Distilled Spirits Aotearoa (NZ) Inc</t>
  </si>
  <si>
    <t>Account</t>
  </si>
  <si>
    <t>Income</t>
  </si>
  <si>
    <t>Total Income</t>
  </si>
  <si>
    <t>Total Expenses</t>
  </si>
  <si>
    <t>Bank Acc opened 1/10/18</t>
  </si>
  <si>
    <t>F18/19</t>
  </si>
  <si>
    <t>F19/20</t>
  </si>
  <si>
    <t>F20/21</t>
  </si>
  <si>
    <t>F21/22</t>
  </si>
  <si>
    <t>F22/23</t>
  </si>
  <si>
    <t>final</t>
  </si>
  <si>
    <t>Advertising sales</t>
  </si>
  <si>
    <t>Donations received</t>
  </si>
  <si>
    <t xml:space="preserve">Fees - Associate Member </t>
  </si>
  <si>
    <t xml:space="preserve">Fees - Full Member </t>
  </si>
  <si>
    <t>Bank Interest Income</t>
  </si>
  <si>
    <t>Merchandise sales</t>
  </si>
  <si>
    <t>Comment</t>
  </si>
  <si>
    <t>Admin and Research costs</t>
  </si>
  <si>
    <t>Approved meeting costs</t>
  </si>
  <si>
    <t>Approved Travel/Accom Costs</t>
  </si>
  <si>
    <t>Bank Fees</t>
  </si>
  <si>
    <t>Consulting &amp; Accounting</t>
  </si>
  <si>
    <t>Entertainment Food / Beverage</t>
  </si>
  <si>
    <t>IT Platforms ongoing costs</t>
  </si>
  <si>
    <t>IT Platforms set up costs</t>
  </si>
  <si>
    <t>Legal expenses</t>
  </si>
  <si>
    <t>Merchandise purchase</t>
  </si>
  <si>
    <t>Society set-up</t>
  </si>
  <si>
    <t>Subscriptions</t>
  </si>
  <si>
    <t>Income Tax Expense</t>
  </si>
  <si>
    <t>Fee Overpayment / Rounding</t>
  </si>
  <si>
    <t>Xero, Googledrive, Zoom etc</t>
  </si>
  <si>
    <t>DSA branding eg Items for conference etc</t>
  </si>
  <si>
    <t>Lynda admin fees</t>
  </si>
  <si>
    <t>Tax returns, advice</t>
  </si>
  <si>
    <t>Advertising sales (210)</t>
  </si>
  <si>
    <t>Associate Member Fees (201)</t>
  </si>
  <si>
    <t>Bank Interest Income (270)</t>
  </si>
  <si>
    <t>Events - Income (290)</t>
  </si>
  <si>
    <t>Full Member Fees (200)</t>
  </si>
  <si>
    <t>Merchandise sales (260)</t>
  </si>
  <si>
    <t>Gross Profit</t>
  </si>
  <si>
    <t>Other Income</t>
  </si>
  <si>
    <t>Donations received (280)</t>
  </si>
  <si>
    <t>Total Other Income</t>
  </si>
  <si>
    <t>Less Operating Expenses</t>
  </si>
  <si>
    <t>Income Tax Expense (505)</t>
  </si>
  <si>
    <t>Total Operating Expenses</t>
  </si>
  <si>
    <t>Less Overheads</t>
  </si>
  <si>
    <t>Admin and Research costs (008)</t>
  </si>
  <si>
    <t>Approved Meeting costs (005)</t>
  </si>
  <si>
    <t>Approved Travel/Accom Costs (493)</t>
  </si>
  <si>
    <t>Bank Fees (404)</t>
  </si>
  <si>
    <t>Consulting &amp; Accounting (412)</t>
  </si>
  <si>
    <t>Entertainment Food / Beverage (006)</t>
  </si>
  <si>
    <t>Events - Losses (480)</t>
  </si>
  <si>
    <t>Insurance (487)</t>
  </si>
  <si>
    <t>IT Platforms Ongoing Costs (004)</t>
  </si>
  <si>
    <t>IT Platforms Set up Costs (003)</t>
  </si>
  <si>
    <t>Legal expenses (441)</t>
  </si>
  <si>
    <t>Merchandise purchase (007)</t>
  </si>
  <si>
    <t>Society Set up (001)</t>
  </si>
  <si>
    <t>Subscriptions (485)</t>
  </si>
  <si>
    <t>Total Overheads</t>
  </si>
  <si>
    <t>Net Profit</t>
  </si>
  <si>
    <t>? Term deposits</t>
  </si>
  <si>
    <t>Newsletter ads only at this stage</t>
  </si>
  <si>
    <t>eg. Meeting facilitation</t>
  </si>
  <si>
    <t xml:space="preserve">Annual Committee travel to AGM. Annual ADA Conference. Govt meetings. ?Biannual face to face meeting. </t>
  </si>
  <si>
    <t>2023/24 Plan</t>
  </si>
  <si>
    <t>2023/24 YTD (Aug)</t>
  </si>
  <si>
    <t>Committee food/drink official gatherings/ travelling</t>
  </si>
  <si>
    <t>Committee Liability insurance, ? 2025/26</t>
  </si>
  <si>
    <t>Tax returns/ GST</t>
  </si>
  <si>
    <t>Accumulated funds as at 31 March (Bank Acc)</t>
  </si>
  <si>
    <t>SUMMARY $ INCOME</t>
  </si>
  <si>
    <t>SUMMARY $ EXPENSES</t>
  </si>
  <si>
    <t>2024/25 Plan</t>
  </si>
  <si>
    <t>2025/26 Plan</t>
  </si>
  <si>
    <t>2026/27 Plan</t>
  </si>
  <si>
    <t>2027/28 Plan</t>
  </si>
  <si>
    <t>Estimated YE bank balance</t>
  </si>
  <si>
    <t>Actual 2022/23 YE bank balance:</t>
  </si>
  <si>
    <t>YTD as at 15 Aug 2023</t>
  </si>
  <si>
    <t>Membership numbers remain relatively static. ?Increase fee 2024/25 by $50 (6 years no change)</t>
  </si>
  <si>
    <t>Membership numbers remain relatively static. ?Increase fee 2028/29 (10 years no change)</t>
  </si>
  <si>
    <t>e.g. losses from Conference.  ?Do we take over NZ Spirits Awards</t>
  </si>
  <si>
    <t>Budget - 5 Year Planning (Conference every year)</t>
  </si>
  <si>
    <t>e.g. estimated income from annual Conference.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</si>
</sst>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#,##0.00;\(#,##0.00\)"/>
    <numFmt numFmtId="165" formatCode="[$$-809]#,##0.00;\-[$$-809]#,##0.00"/>
  </numFmts>
  <fonts count="20" x14ac:knownFonts="1">
    <font>
      <sz val="9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4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</font>
    <font>
      <sz val="9"/>
      <color theme="1"/>
      <name val="Arial"/>
      <family val="2"/>
    </font>
    <font>
      <sz val="9"/>
      <color rgb="FF3E3D3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0" fillId="2" borderId="7" xfId="0" applyNumberFormat="1" applyFill="1" applyBorder="1"/>
    <xf numFmtId="0" fontId="0" fillId="2" borderId="8" xfId="0" applyFill="1" applyBorder="1"/>
    <xf numFmtId="2" fontId="0" fillId="2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4" fillId="3" borderId="11" xfId="0" applyFont="1" applyFill="1" applyBorder="1"/>
    <xf numFmtId="2" fontId="0" fillId="3" borderId="13" xfId="0" applyNumberFormat="1" applyFill="1" applyBorder="1"/>
    <xf numFmtId="4" fontId="0" fillId="3" borderId="12" xfId="0" applyNumberFormat="1" applyFill="1" applyBorder="1"/>
    <xf numFmtId="164" fontId="5" fillId="0" borderId="0" xfId="0" applyNumberFormat="1" applyFont="1" applyAlignment="1">
      <alignment horizontal="left" vertical="center"/>
    </xf>
    <xf numFmtId="0" fontId="3" fillId="4" borderId="0" xfId="0" applyFont="1" applyFill="1" applyAlignment="1">
      <alignment vertical="top"/>
    </xf>
    <xf numFmtId="0" fontId="7" fillId="2" borderId="7" xfId="0" applyFont="1" applyFill="1" applyBorder="1"/>
    <xf numFmtId="2" fontId="0" fillId="2" borderId="10" xfId="0" applyNumberFormat="1" applyFill="1" applyBorder="1"/>
    <xf numFmtId="0" fontId="10" fillId="0" borderId="0" xfId="0" applyFont="1" applyAlignment="1">
      <alignment vertical="top" wrapText="1"/>
    </xf>
    <xf numFmtId="165" fontId="11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65" fontId="11" fillId="0" borderId="1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1" fillId="0" borderId="0" xfId="0" applyFont="1"/>
    <xf numFmtId="165" fontId="9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8" fontId="16" fillId="5" borderId="0" xfId="0" applyNumberFormat="1" applyFont="1" applyFill="1" applyAlignment="1">
      <alignment horizontal="left" vertical="center" wrapText="1"/>
    </xf>
    <xf numFmtId="8" fontId="16" fillId="5" borderId="0" xfId="0" applyNumberFormat="1" applyFont="1" applyFill="1" applyAlignment="1">
      <alignment horizontal="right" vertical="center" wrapText="1"/>
    </xf>
    <xf numFmtId="8" fontId="6" fillId="5" borderId="0" xfId="0" applyNumberFormat="1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0" fontId="15" fillId="0" borderId="14" xfId="0" applyFont="1" applyBorder="1" applyAlignment="1">
      <alignment vertical="center"/>
    </xf>
    <xf numFmtId="8" fontId="0" fillId="0" borderId="14" xfId="0" applyNumberFormat="1" applyBorder="1" applyAlignment="1">
      <alignment vertical="center"/>
    </xf>
    <xf numFmtId="0" fontId="0" fillId="2" borderId="16" xfId="0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8" fontId="6" fillId="0" borderId="14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4" fontId="0" fillId="0" borderId="20" xfId="1" applyFont="1" applyBorder="1"/>
    <xf numFmtId="44" fontId="0" fillId="0" borderId="21" xfId="1" applyFont="1" applyBorder="1"/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360D-2A73-4E46-9ADD-7666070307C8}">
  <dimension ref="A1:H50"/>
  <sheetViews>
    <sheetView tabSelected="1" zoomScale="90" zoomScaleNormal="90" workbookViewId="0"/>
  </sheetViews>
  <sheetFormatPr defaultRowHeight="11.5" x14ac:dyDescent="0.25"/>
  <cols>
    <col min="1" max="1" width="31.09765625" style="1" customWidth="1"/>
    <col min="2" max="7" width="15.69921875" style="1" customWidth="1"/>
    <col min="8" max="8" width="27" style="1" customWidth="1"/>
    <col min="9" max="234" width="8.796875" style="1"/>
    <col min="235" max="235" width="26.19921875" style="1" customWidth="1"/>
    <col min="236" max="263" width="15.69921875" style="1" customWidth="1"/>
    <col min="264" max="490" width="8.796875" style="1"/>
    <col min="491" max="491" width="26.19921875" style="1" customWidth="1"/>
    <col min="492" max="519" width="15.69921875" style="1" customWidth="1"/>
    <col min="520" max="746" width="8.796875" style="1"/>
    <col min="747" max="747" width="26.19921875" style="1" customWidth="1"/>
    <col min="748" max="775" width="15.69921875" style="1" customWidth="1"/>
    <col min="776" max="1002" width="8.796875" style="1"/>
    <col min="1003" max="1003" width="26.19921875" style="1" customWidth="1"/>
    <col min="1004" max="1031" width="15.69921875" style="1" customWidth="1"/>
    <col min="1032" max="1258" width="8.796875" style="1"/>
    <col min="1259" max="1259" width="26.19921875" style="1" customWidth="1"/>
    <col min="1260" max="1287" width="15.69921875" style="1" customWidth="1"/>
    <col min="1288" max="1514" width="8.796875" style="1"/>
    <col min="1515" max="1515" width="26.19921875" style="1" customWidth="1"/>
    <col min="1516" max="1543" width="15.69921875" style="1" customWidth="1"/>
    <col min="1544" max="1770" width="8.796875" style="1"/>
    <col min="1771" max="1771" width="26.19921875" style="1" customWidth="1"/>
    <col min="1772" max="1799" width="15.69921875" style="1" customWidth="1"/>
    <col min="1800" max="2026" width="8.796875" style="1"/>
    <col min="2027" max="2027" width="26.19921875" style="1" customWidth="1"/>
    <col min="2028" max="2055" width="15.69921875" style="1" customWidth="1"/>
    <col min="2056" max="2282" width="8.796875" style="1"/>
    <col min="2283" max="2283" width="26.19921875" style="1" customWidth="1"/>
    <col min="2284" max="2311" width="15.69921875" style="1" customWidth="1"/>
    <col min="2312" max="2538" width="8.796875" style="1"/>
    <col min="2539" max="2539" width="26.19921875" style="1" customWidth="1"/>
    <col min="2540" max="2567" width="15.69921875" style="1" customWidth="1"/>
    <col min="2568" max="2794" width="8.796875" style="1"/>
    <col min="2795" max="2795" width="26.19921875" style="1" customWidth="1"/>
    <col min="2796" max="2823" width="15.69921875" style="1" customWidth="1"/>
    <col min="2824" max="3050" width="8.796875" style="1"/>
    <col min="3051" max="3051" width="26.19921875" style="1" customWidth="1"/>
    <col min="3052" max="3079" width="15.69921875" style="1" customWidth="1"/>
    <col min="3080" max="3306" width="8.796875" style="1"/>
    <col min="3307" max="3307" width="26.19921875" style="1" customWidth="1"/>
    <col min="3308" max="3335" width="15.69921875" style="1" customWidth="1"/>
    <col min="3336" max="3562" width="8.796875" style="1"/>
    <col min="3563" max="3563" width="26.19921875" style="1" customWidth="1"/>
    <col min="3564" max="3591" width="15.69921875" style="1" customWidth="1"/>
    <col min="3592" max="3818" width="8.796875" style="1"/>
    <col min="3819" max="3819" width="26.19921875" style="1" customWidth="1"/>
    <col min="3820" max="3847" width="15.69921875" style="1" customWidth="1"/>
    <col min="3848" max="4074" width="8.796875" style="1"/>
    <col min="4075" max="4075" width="26.19921875" style="1" customWidth="1"/>
    <col min="4076" max="4103" width="15.69921875" style="1" customWidth="1"/>
    <col min="4104" max="4330" width="8.796875" style="1"/>
    <col min="4331" max="4331" width="26.19921875" style="1" customWidth="1"/>
    <col min="4332" max="4359" width="15.69921875" style="1" customWidth="1"/>
    <col min="4360" max="4586" width="8.796875" style="1"/>
    <col min="4587" max="4587" width="26.19921875" style="1" customWidth="1"/>
    <col min="4588" max="4615" width="15.69921875" style="1" customWidth="1"/>
    <col min="4616" max="4842" width="8.796875" style="1"/>
    <col min="4843" max="4843" width="26.19921875" style="1" customWidth="1"/>
    <col min="4844" max="4871" width="15.69921875" style="1" customWidth="1"/>
    <col min="4872" max="5098" width="8.796875" style="1"/>
    <col min="5099" max="5099" width="26.19921875" style="1" customWidth="1"/>
    <col min="5100" max="5127" width="15.69921875" style="1" customWidth="1"/>
    <col min="5128" max="5354" width="8.796875" style="1"/>
    <col min="5355" max="5355" width="26.19921875" style="1" customWidth="1"/>
    <col min="5356" max="5383" width="15.69921875" style="1" customWidth="1"/>
    <col min="5384" max="5610" width="8.796875" style="1"/>
    <col min="5611" max="5611" width="26.19921875" style="1" customWidth="1"/>
    <col min="5612" max="5639" width="15.69921875" style="1" customWidth="1"/>
    <col min="5640" max="5866" width="8.796875" style="1"/>
    <col min="5867" max="5867" width="26.19921875" style="1" customWidth="1"/>
    <col min="5868" max="5895" width="15.69921875" style="1" customWidth="1"/>
    <col min="5896" max="6122" width="8.796875" style="1"/>
    <col min="6123" max="6123" width="26.19921875" style="1" customWidth="1"/>
    <col min="6124" max="6151" width="15.69921875" style="1" customWidth="1"/>
    <col min="6152" max="6378" width="8.796875" style="1"/>
    <col min="6379" max="6379" width="26.19921875" style="1" customWidth="1"/>
    <col min="6380" max="6407" width="15.69921875" style="1" customWidth="1"/>
    <col min="6408" max="6634" width="8.796875" style="1"/>
    <col min="6635" max="6635" width="26.19921875" style="1" customWidth="1"/>
    <col min="6636" max="6663" width="15.69921875" style="1" customWidth="1"/>
    <col min="6664" max="6890" width="8.796875" style="1"/>
    <col min="6891" max="6891" width="26.19921875" style="1" customWidth="1"/>
    <col min="6892" max="6919" width="15.69921875" style="1" customWidth="1"/>
    <col min="6920" max="7146" width="8.796875" style="1"/>
    <col min="7147" max="7147" width="26.19921875" style="1" customWidth="1"/>
    <col min="7148" max="7175" width="15.69921875" style="1" customWidth="1"/>
    <col min="7176" max="7402" width="8.796875" style="1"/>
    <col min="7403" max="7403" width="26.19921875" style="1" customWidth="1"/>
    <col min="7404" max="7431" width="15.69921875" style="1" customWidth="1"/>
    <col min="7432" max="7658" width="8.796875" style="1"/>
    <col min="7659" max="7659" width="26.19921875" style="1" customWidth="1"/>
    <col min="7660" max="7687" width="15.69921875" style="1" customWidth="1"/>
    <col min="7688" max="7914" width="8.796875" style="1"/>
    <col min="7915" max="7915" width="26.19921875" style="1" customWidth="1"/>
    <col min="7916" max="7943" width="15.69921875" style="1" customWidth="1"/>
    <col min="7944" max="8170" width="8.796875" style="1"/>
    <col min="8171" max="8171" width="26.19921875" style="1" customWidth="1"/>
    <col min="8172" max="8199" width="15.69921875" style="1" customWidth="1"/>
    <col min="8200" max="8426" width="8.796875" style="1"/>
    <col min="8427" max="8427" width="26.19921875" style="1" customWidth="1"/>
    <col min="8428" max="8455" width="15.69921875" style="1" customWidth="1"/>
    <col min="8456" max="8682" width="8.796875" style="1"/>
    <col min="8683" max="8683" width="26.19921875" style="1" customWidth="1"/>
    <col min="8684" max="8711" width="15.69921875" style="1" customWidth="1"/>
    <col min="8712" max="8938" width="8.796875" style="1"/>
    <col min="8939" max="8939" width="26.19921875" style="1" customWidth="1"/>
    <col min="8940" max="8967" width="15.69921875" style="1" customWidth="1"/>
    <col min="8968" max="9194" width="8.796875" style="1"/>
    <col min="9195" max="9195" width="26.19921875" style="1" customWidth="1"/>
    <col min="9196" max="9223" width="15.69921875" style="1" customWidth="1"/>
    <col min="9224" max="9450" width="8.796875" style="1"/>
    <col min="9451" max="9451" width="26.19921875" style="1" customWidth="1"/>
    <col min="9452" max="9479" width="15.69921875" style="1" customWidth="1"/>
    <col min="9480" max="9706" width="8.796875" style="1"/>
    <col min="9707" max="9707" width="26.19921875" style="1" customWidth="1"/>
    <col min="9708" max="9735" width="15.69921875" style="1" customWidth="1"/>
    <col min="9736" max="9962" width="8.796875" style="1"/>
    <col min="9963" max="9963" width="26.19921875" style="1" customWidth="1"/>
    <col min="9964" max="9991" width="15.69921875" style="1" customWidth="1"/>
    <col min="9992" max="10218" width="8.796875" style="1"/>
    <col min="10219" max="10219" width="26.19921875" style="1" customWidth="1"/>
    <col min="10220" max="10247" width="15.69921875" style="1" customWidth="1"/>
    <col min="10248" max="10474" width="8.796875" style="1"/>
    <col min="10475" max="10475" width="26.19921875" style="1" customWidth="1"/>
    <col min="10476" max="10503" width="15.69921875" style="1" customWidth="1"/>
    <col min="10504" max="10730" width="8.796875" style="1"/>
    <col min="10731" max="10731" width="26.19921875" style="1" customWidth="1"/>
    <col min="10732" max="10759" width="15.69921875" style="1" customWidth="1"/>
    <col min="10760" max="10986" width="8.796875" style="1"/>
    <col min="10987" max="10987" width="26.19921875" style="1" customWidth="1"/>
    <col min="10988" max="11015" width="15.69921875" style="1" customWidth="1"/>
    <col min="11016" max="11242" width="8.796875" style="1"/>
    <col min="11243" max="11243" width="26.19921875" style="1" customWidth="1"/>
    <col min="11244" max="11271" width="15.69921875" style="1" customWidth="1"/>
    <col min="11272" max="11498" width="8.796875" style="1"/>
    <col min="11499" max="11499" width="26.19921875" style="1" customWidth="1"/>
    <col min="11500" max="11527" width="15.69921875" style="1" customWidth="1"/>
    <col min="11528" max="11754" width="8.796875" style="1"/>
    <col min="11755" max="11755" width="26.19921875" style="1" customWidth="1"/>
    <col min="11756" max="11783" width="15.69921875" style="1" customWidth="1"/>
    <col min="11784" max="12010" width="8.796875" style="1"/>
    <col min="12011" max="12011" width="26.19921875" style="1" customWidth="1"/>
    <col min="12012" max="12039" width="15.69921875" style="1" customWidth="1"/>
    <col min="12040" max="12266" width="8.796875" style="1"/>
    <col min="12267" max="12267" width="26.19921875" style="1" customWidth="1"/>
    <col min="12268" max="12295" width="15.69921875" style="1" customWidth="1"/>
    <col min="12296" max="12522" width="8.796875" style="1"/>
    <col min="12523" max="12523" width="26.19921875" style="1" customWidth="1"/>
    <col min="12524" max="12551" width="15.69921875" style="1" customWidth="1"/>
    <col min="12552" max="12778" width="8.796875" style="1"/>
    <col min="12779" max="12779" width="26.19921875" style="1" customWidth="1"/>
    <col min="12780" max="12807" width="15.69921875" style="1" customWidth="1"/>
    <col min="12808" max="13034" width="8.796875" style="1"/>
    <col min="13035" max="13035" width="26.19921875" style="1" customWidth="1"/>
    <col min="13036" max="13063" width="15.69921875" style="1" customWidth="1"/>
    <col min="13064" max="13290" width="8.796875" style="1"/>
    <col min="13291" max="13291" width="26.19921875" style="1" customWidth="1"/>
    <col min="13292" max="13319" width="15.69921875" style="1" customWidth="1"/>
    <col min="13320" max="13546" width="8.796875" style="1"/>
    <col min="13547" max="13547" width="26.19921875" style="1" customWidth="1"/>
    <col min="13548" max="13575" width="15.69921875" style="1" customWidth="1"/>
    <col min="13576" max="13802" width="8.796875" style="1"/>
    <col min="13803" max="13803" width="26.19921875" style="1" customWidth="1"/>
    <col min="13804" max="13831" width="15.69921875" style="1" customWidth="1"/>
    <col min="13832" max="14058" width="8.796875" style="1"/>
    <col min="14059" max="14059" width="26.19921875" style="1" customWidth="1"/>
    <col min="14060" max="14087" width="15.69921875" style="1" customWidth="1"/>
    <col min="14088" max="14314" width="8.796875" style="1"/>
    <col min="14315" max="14315" width="26.19921875" style="1" customWidth="1"/>
    <col min="14316" max="14343" width="15.69921875" style="1" customWidth="1"/>
    <col min="14344" max="14570" width="8.796875" style="1"/>
    <col min="14571" max="14571" width="26.19921875" style="1" customWidth="1"/>
    <col min="14572" max="14599" width="15.69921875" style="1" customWidth="1"/>
    <col min="14600" max="14826" width="8.796875" style="1"/>
    <col min="14827" max="14827" width="26.19921875" style="1" customWidth="1"/>
    <col min="14828" max="14855" width="15.69921875" style="1" customWidth="1"/>
    <col min="14856" max="15082" width="8.796875" style="1"/>
    <col min="15083" max="15083" width="26.19921875" style="1" customWidth="1"/>
    <col min="15084" max="15111" width="15.69921875" style="1" customWidth="1"/>
    <col min="15112" max="15338" width="8.796875" style="1"/>
    <col min="15339" max="15339" width="26.19921875" style="1" customWidth="1"/>
    <col min="15340" max="15367" width="15.69921875" style="1" customWidth="1"/>
    <col min="15368" max="15594" width="8.796875" style="1"/>
    <col min="15595" max="15595" width="26.19921875" style="1" customWidth="1"/>
    <col min="15596" max="15623" width="15.69921875" style="1" customWidth="1"/>
    <col min="15624" max="15850" width="8.796875" style="1"/>
    <col min="15851" max="15851" width="26.19921875" style="1" customWidth="1"/>
    <col min="15852" max="15879" width="15.69921875" style="1" customWidth="1"/>
    <col min="15880" max="16106" width="8.796875" style="1"/>
    <col min="16107" max="16107" width="26.19921875" style="1" customWidth="1"/>
    <col min="16108" max="16135" width="15.69921875" style="1" customWidth="1"/>
    <col min="16136" max="16384" width="8.796875" style="1"/>
  </cols>
  <sheetData>
    <row r="1" spans="1:8" ht="15.5" x14ac:dyDescent="0.25">
      <c r="A1" s="28" t="s">
        <v>89</v>
      </c>
      <c r="B1" s="28"/>
      <c r="C1" s="28"/>
      <c r="D1" s="28"/>
      <c r="E1" s="28"/>
      <c r="F1" s="28"/>
      <c r="G1" s="28"/>
      <c r="H1" s="29"/>
    </row>
    <row r="2" spans="1:8" ht="13" x14ac:dyDescent="0.25">
      <c r="A2" s="30" t="s">
        <v>0</v>
      </c>
      <c r="B2" s="30"/>
      <c r="C2" s="30"/>
      <c r="D2" s="30"/>
      <c r="E2" s="30"/>
      <c r="F2" s="30"/>
      <c r="G2" s="30"/>
    </row>
    <row r="3" spans="1:8" ht="13" x14ac:dyDescent="0.25">
      <c r="A3" s="30"/>
      <c r="B3" s="30"/>
      <c r="C3" s="30"/>
      <c r="D3" s="30"/>
      <c r="E3" s="30"/>
      <c r="F3" s="30"/>
      <c r="G3" s="30"/>
    </row>
    <row r="4" spans="1:8" ht="12.75" customHeight="1" x14ac:dyDescent="0.25"/>
    <row r="5" spans="1:8" ht="13" x14ac:dyDescent="0.25">
      <c r="A5" s="30" t="s">
        <v>1</v>
      </c>
      <c r="B5" s="36" t="s">
        <v>71</v>
      </c>
      <c r="C5" s="32" t="s">
        <v>72</v>
      </c>
      <c r="D5" s="42" t="s">
        <v>79</v>
      </c>
      <c r="E5" s="42" t="s">
        <v>80</v>
      </c>
      <c r="F5" s="42" t="s">
        <v>81</v>
      </c>
      <c r="G5" s="42" t="s">
        <v>82</v>
      </c>
      <c r="H5" s="31" t="s">
        <v>18</v>
      </c>
    </row>
    <row r="6" spans="1:8" ht="12.75" customHeight="1" x14ac:dyDescent="0.25"/>
    <row r="7" spans="1:8" ht="12.75" customHeight="1" x14ac:dyDescent="0.25">
      <c r="A7" s="22" t="s">
        <v>2</v>
      </c>
      <c r="H7" s="17" t="s">
        <v>85</v>
      </c>
    </row>
    <row r="8" spans="1:8" x14ac:dyDescent="0.25">
      <c r="A8" s="33" t="s">
        <v>41</v>
      </c>
      <c r="B8" s="34">
        <v>26000</v>
      </c>
      <c r="C8" s="34">
        <v>24950.720000000001</v>
      </c>
      <c r="D8" s="35">
        <v>26000</v>
      </c>
      <c r="E8" s="35">
        <v>26000</v>
      </c>
      <c r="F8" s="35">
        <v>26000</v>
      </c>
      <c r="G8" s="35">
        <v>26000</v>
      </c>
      <c r="H8" s="17" t="s">
        <v>87</v>
      </c>
    </row>
    <row r="9" spans="1:8" x14ac:dyDescent="0.25">
      <c r="A9" s="33" t="s">
        <v>38</v>
      </c>
      <c r="B9" s="34">
        <v>9000</v>
      </c>
      <c r="C9" s="34">
        <v>7439.17</v>
      </c>
      <c r="D9" s="35">
        <f>B9+(64*50)</f>
        <v>12200</v>
      </c>
      <c r="E9" s="35">
        <v>12200</v>
      </c>
      <c r="F9" s="35">
        <v>12200</v>
      </c>
      <c r="G9" s="35">
        <v>12200</v>
      </c>
      <c r="H9" s="17" t="s">
        <v>86</v>
      </c>
    </row>
    <row r="10" spans="1:8" x14ac:dyDescent="0.25">
      <c r="A10" s="33" t="s">
        <v>39</v>
      </c>
      <c r="B10" s="34">
        <v>0</v>
      </c>
      <c r="C10" s="34">
        <v>0</v>
      </c>
      <c r="D10" s="35">
        <v>0</v>
      </c>
      <c r="E10" s="35">
        <v>0</v>
      </c>
      <c r="F10" s="35">
        <v>0</v>
      </c>
      <c r="G10" s="35">
        <v>0</v>
      </c>
      <c r="H10" s="17" t="s">
        <v>67</v>
      </c>
    </row>
    <row r="11" spans="1:8" x14ac:dyDescent="0.25">
      <c r="A11" s="33" t="s">
        <v>40</v>
      </c>
      <c r="B11" s="34">
        <v>0</v>
      </c>
      <c r="C11" s="34">
        <v>0</v>
      </c>
      <c r="D11" s="35">
        <v>25400</v>
      </c>
      <c r="E11" s="35">
        <v>25400</v>
      </c>
      <c r="F11" s="35">
        <v>25400</v>
      </c>
      <c r="G11" s="35">
        <v>25400</v>
      </c>
      <c r="H11" s="17" t="s">
        <v>90</v>
      </c>
    </row>
    <row r="12" spans="1:8" x14ac:dyDescent="0.25">
      <c r="A12" s="33" t="s">
        <v>37</v>
      </c>
      <c r="B12" s="34">
        <v>10000</v>
      </c>
      <c r="C12" s="34">
        <v>4250</v>
      </c>
      <c r="D12" s="35">
        <v>10000</v>
      </c>
      <c r="E12" s="35">
        <v>10000</v>
      </c>
      <c r="F12" s="35">
        <v>10000</v>
      </c>
      <c r="G12" s="35">
        <v>10000</v>
      </c>
      <c r="H12" s="17" t="s">
        <v>68</v>
      </c>
    </row>
    <row r="13" spans="1:8" ht="12" x14ac:dyDescent="0.25">
      <c r="A13" s="33" t="s">
        <v>42</v>
      </c>
      <c r="B13" s="34">
        <v>0</v>
      </c>
      <c r="C13" s="34">
        <v>0</v>
      </c>
      <c r="D13" s="35">
        <v>0</v>
      </c>
      <c r="E13" s="35">
        <v>0</v>
      </c>
      <c r="F13" s="35">
        <v>0</v>
      </c>
      <c r="G13" s="35">
        <v>0</v>
      </c>
      <c r="H13" s="21"/>
    </row>
    <row r="14" spans="1:8" ht="12" x14ac:dyDescent="0.25">
      <c r="A14" s="24" t="s">
        <v>3</v>
      </c>
      <c r="B14" s="25">
        <f t="shared" ref="B14:G14" si="0">SUM(B8:B13)</f>
        <v>45000</v>
      </c>
      <c r="C14" s="25">
        <f t="shared" si="0"/>
        <v>36639.89</v>
      </c>
      <c r="D14" s="25">
        <f t="shared" si="0"/>
        <v>73600</v>
      </c>
      <c r="E14" s="25">
        <f t="shared" si="0"/>
        <v>73600</v>
      </c>
      <c r="F14" s="25">
        <f t="shared" si="0"/>
        <v>73600</v>
      </c>
      <c r="G14" s="25">
        <f t="shared" si="0"/>
        <v>73600</v>
      </c>
      <c r="H14" s="21"/>
    </row>
    <row r="15" spans="1:8" ht="12.75" customHeight="1" x14ac:dyDescent="0.25"/>
    <row r="16" spans="1:8" ht="12.5" thickBot="1" x14ac:dyDescent="0.3">
      <c r="A16" s="26" t="s">
        <v>43</v>
      </c>
      <c r="B16" s="27">
        <f t="shared" ref="B16:G16" si="1">(0+(B14))-(0+(0))</f>
        <v>45000</v>
      </c>
      <c r="C16" s="27">
        <f t="shared" si="1"/>
        <v>36639.89</v>
      </c>
      <c r="D16" s="27">
        <f t="shared" si="1"/>
        <v>73600</v>
      </c>
      <c r="E16" s="27">
        <f t="shared" si="1"/>
        <v>73600</v>
      </c>
      <c r="F16" s="27">
        <f t="shared" si="1"/>
        <v>73600</v>
      </c>
      <c r="G16" s="27">
        <f t="shared" si="1"/>
        <v>73600</v>
      </c>
      <c r="H16" s="21"/>
    </row>
    <row r="17" spans="1:8" ht="12.75" customHeight="1" thickTop="1" x14ac:dyDescent="0.25"/>
    <row r="18" spans="1:8" ht="12.75" customHeight="1" x14ac:dyDescent="0.25">
      <c r="A18" s="22" t="s">
        <v>44</v>
      </c>
    </row>
    <row r="19" spans="1:8" ht="12" x14ac:dyDescent="0.25">
      <c r="A19" s="23" t="s">
        <v>45</v>
      </c>
      <c r="B19" s="34">
        <v>0</v>
      </c>
      <c r="C19" s="34">
        <v>0</v>
      </c>
      <c r="D19" s="35">
        <v>0</v>
      </c>
      <c r="E19" s="35">
        <v>0</v>
      </c>
      <c r="F19" s="35">
        <v>0</v>
      </c>
      <c r="G19" s="35">
        <v>0</v>
      </c>
      <c r="H19" s="21"/>
    </row>
    <row r="20" spans="1:8" ht="12" x14ac:dyDescent="0.25">
      <c r="A20" s="24" t="s">
        <v>46</v>
      </c>
      <c r="B20" s="25">
        <f t="shared" ref="B20:G20" si="2">SUM(B19:B19)</f>
        <v>0</v>
      </c>
      <c r="C20" s="25">
        <f t="shared" si="2"/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1"/>
    </row>
    <row r="21" spans="1:8" ht="12.75" customHeight="1" x14ac:dyDescent="0.25"/>
    <row r="22" spans="1:8" ht="12.75" customHeight="1" x14ac:dyDescent="0.25">
      <c r="A22" s="22" t="s">
        <v>47</v>
      </c>
    </row>
    <row r="23" spans="1:8" x14ac:dyDescent="0.25">
      <c r="A23" s="33" t="s">
        <v>48</v>
      </c>
      <c r="B23" s="34">
        <v>500</v>
      </c>
      <c r="C23" s="34">
        <v>112.77</v>
      </c>
      <c r="D23" s="35">
        <v>500</v>
      </c>
      <c r="E23" s="35">
        <v>500</v>
      </c>
      <c r="F23" s="35">
        <v>500</v>
      </c>
      <c r="G23" s="35">
        <v>500</v>
      </c>
      <c r="H23" s="17" t="s">
        <v>75</v>
      </c>
    </row>
    <row r="24" spans="1:8" ht="12" x14ac:dyDescent="0.25">
      <c r="A24" s="24" t="s">
        <v>49</v>
      </c>
      <c r="B24" s="25">
        <f t="shared" ref="B24:G24" si="3">SUM(B23:B23)</f>
        <v>500</v>
      </c>
      <c r="C24" s="25">
        <f t="shared" si="3"/>
        <v>112.77</v>
      </c>
      <c r="D24" s="25">
        <f t="shared" si="3"/>
        <v>500</v>
      </c>
      <c r="E24" s="25">
        <f t="shared" si="3"/>
        <v>500</v>
      </c>
      <c r="F24" s="25">
        <f t="shared" si="3"/>
        <v>500</v>
      </c>
      <c r="G24" s="25">
        <f t="shared" si="3"/>
        <v>500</v>
      </c>
      <c r="H24" s="21"/>
    </row>
    <row r="25" spans="1:8" ht="12.75" customHeight="1" x14ac:dyDescent="0.25"/>
    <row r="26" spans="1:8" ht="12.75" customHeight="1" x14ac:dyDescent="0.25">
      <c r="A26" s="22" t="s">
        <v>50</v>
      </c>
    </row>
    <row r="27" spans="1:8" x14ac:dyDescent="0.25">
      <c r="A27" s="33" t="s">
        <v>51</v>
      </c>
      <c r="B27" s="34">
        <v>13000</v>
      </c>
      <c r="C27" s="34">
        <v>7505.75</v>
      </c>
      <c r="D27" s="35">
        <v>14000</v>
      </c>
      <c r="E27" s="35">
        <v>14000</v>
      </c>
      <c r="F27" s="35">
        <v>15000</v>
      </c>
      <c r="G27" s="35">
        <v>15000</v>
      </c>
      <c r="H27" s="17" t="s">
        <v>35</v>
      </c>
    </row>
    <row r="28" spans="1:8" x14ac:dyDescent="0.25">
      <c r="A28" s="33" t="s">
        <v>52</v>
      </c>
      <c r="B28" s="34">
        <v>1500</v>
      </c>
      <c r="C28" s="34">
        <v>0</v>
      </c>
      <c r="D28" s="35">
        <v>1500</v>
      </c>
      <c r="E28" s="35">
        <v>1500</v>
      </c>
      <c r="F28" s="35">
        <v>1500</v>
      </c>
      <c r="G28" s="35">
        <v>1500</v>
      </c>
      <c r="H28" s="17" t="s">
        <v>69</v>
      </c>
    </row>
    <row r="29" spans="1:8" x14ac:dyDescent="0.25">
      <c r="A29" s="33" t="s">
        <v>53</v>
      </c>
      <c r="B29" s="34">
        <v>14000</v>
      </c>
      <c r="C29" s="34">
        <v>3258.61</v>
      </c>
      <c r="D29" s="35">
        <v>15000</v>
      </c>
      <c r="E29" s="35">
        <v>15000</v>
      </c>
      <c r="F29" s="35">
        <v>16000</v>
      </c>
      <c r="G29" s="35">
        <v>16000</v>
      </c>
      <c r="H29" s="17" t="s">
        <v>70</v>
      </c>
    </row>
    <row r="30" spans="1:8" ht="12" x14ac:dyDescent="0.25">
      <c r="A30" s="33" t="s">
        <v>54</v>
      </c>
      <c r="B30" s="34">
        <v>0</v>
      </c>
      <c r="C30" s="34">
        <v>0</v>
      </c>
      <c r="D30" s="35">
        <v>0</v>
      </c>
      <c r="E30" s="35">
        <v>0</v>
      </c>
      <c r="F30" s="35">
        <v>0</v>
      </c>
      <c r="G30" s="35">
        <v>0</v>
      </c>
      <c r="H30" s="21"/>
    </row>
    <row r="31" spans="1:8" x14ac:dyDescent="0.25">
      <c r="A31" s="33" t="s">
        <v>55</v>
      </c>
      <c r="B31" s="34">
        <v>1300</v>
      </c>
      <c r="C31" s="34">
        <v>80</v>
      </c>
      <c r="D31" s="35">
        <v>1300</v>
      </c>
      <c r="E31" s="35">
        <v>1400</v>
      </c>
      <c r="F31" s="35">
        <v>1400</v>
      </c>
      <c r="G31" s="35">
        <v>1500</v>
      </c>
      <c r="H31" s="17" t="s">
        <v>36</v>
      </c>
    </row>
    <row r="32" spans="1:8" ht="13.5" customHeight="1" x14ac:dyDescent="0.25">
      <c r="A32" s="33" t="s">
        <v>56</v>
      </c>
      <c r="B32" s="34">
        <v>1500</v>
      </c>
      <c r="C32" s="34">
        <v>0</v>
      </c>
      <c r="D32" s="35">
        <v>1500</v>
      </c>
      <c r="E32" s="35">
        <v>1500</v>
      </c>
      <c r="F32" s="35">
        <v>1500</v>
      </c>
      <c r="G32" s="35">
        <v>1500</v>
      </c>
      <c r="H32" s="17" t="s">
        <v>73</v>
      </c>
    </row>
    <row r="33" spans="1:8" x14ac:dyDescent="0.25">
      <c r="A33" s="33" t="s">
        <v>57</v>
      </c>
      <c r="B33" s="34">
        <v>15853.18</v>
      </c>
      <c r="C33" s="34">
        <v>0</v>
      </c>
      <c r="D33" s="35">
        <v>0</v>
      </c>
      <c r="E33" s="35">
        <v>0</v>
      </c>
      <c r="F33" s="35">
        <v>0</v>
      </c>
      <c r="G33" s="35">
        <v>0</v>
      </c>
      <c r="H33" s="17" t="s">
        <v>88</v>
      </c>
    </row>
    <row r="34" spans="1:8" x14ac:dyDescent="0.25">
      <c r="A34" s="33" t="s">
        <v>58</v>
      </c>
      <c r="B34" s="34">
        <v>0</v>
      </c>
      <c r="C34" s="34">
        <v>0</v>
      </c>
      <c r="D34" s="35">
        <v>0</v>
      </c>
      <c r="E34" s="35">
        <v>2200</v>
      </c>
      <c r="F34" s="35">
        <v>2400</v>
      </c>
      <c r="G34" s="35">
        <v>2600</v>
      </c>
      <c r="H34" s="17" t="s">
        <v>74</v>
      </c>
    </row>
    <row r="35" spans="1:8" x14ac:dyDescent="0.25">
      <c r="A35" s="33" t="s">
        <v>59</v>
      </c>
      <c r="B35" s="34">
        <v>1600</v>
      </c>
      <c r="C35" s="34">
        <v>868.14</v>
      </c>
      <c r="D35" s="35">
        <v>1700</v>
      </c>
      <c r="E35" s="35">
        <v>1800</v>
      </c>
      <c r="F35" s="35">
        <v>1900</v>
      </c>
      <c r="G35" s="35">
        <v>2000</v>
      </c>
      <c r="H35" s="17" t="s">
        <v>33</v>
      </c>
    </row>
    <row r="36" spans="1:8" ht="12" x14ac:dyDescent="0.25">
      <c r="A36" s="33" t="s">
        <v>60</v>
      </c>
      <c r="B36" s="34">
        <v>0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21"/>
    </row>
    <row r="37" spans="1:8" ht="12" x14ac:dyDescent="0.25">
      <c r="A37" s="33" t="s">
        <v>61</v>
      </c>
      <c r="B37" s="34">
        <v>0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21"/>
    </row>
    <row r="38" spans="1:8" x14ac:dyDescent="0.25">
      <c r="A38" s="33" t="s">
        <v>62</v>
      </c>
      <c r="B38" s="34">
        <v>300</v>
      </c>
      <c r="C38" s="34">
        <v>286.95999999999998</v>
      </c>
      <c r="D38" s="35">
        <v>300</v>
      </c>
      <c r="E38" s="35">
        <v>300</v>
      </c>
      <c r="F38" s="35">
        <v>300</v>
      </c>
      <c r="G38" s="35">
        <v>300</v>
      </c>
      <c r="H38" s="17" t="s">
        <v>34</v>
      </c>
    </row>
    <row r="39" spans="1:8" ht="12" x14ac:dyDescent="0.25">
      <c r="A39" s="33" t="s">
        <v>63</v>
      </c>
      <c r="B39" s="34">
        <v>0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21"/>
    </row>
    <row r="40" spans="1:8" ht="12" x14ac:dyDescent="0.25">
      <c r="A40" s="33" t="s">
        <v>64</v>
      </c>
      <c r="B40" s="34">
        <v>0</v>
      </c>
      <c r="C40" s="34">
        <v>0</v>
      </c>
      <c r="D40" s="35">
        <v>0</v>
      </c>
      <c r="E40" s="35">
        <v>0</v>
      </c>
      <c r="F40" s="35">
        <v>0</v>
      </c>
      <c r="G40" s="35">
        <v>0</v>
      </c>
      <c r="H40" s="21"/>
    </row>
    <row r="41" spans="1:8" ht="12" x14ac:dyDescent="0.25">
      <c r="A41" s="24" t="s">
        <v>65</v>
      </c>
      <c r="B41" s="25">
        <f t="shared" ref="B41:G41" si="4">SUM(B27:B40)</f>
        <v>49053.18</v>
      </c>
      <c r="C41" s="25">
        <f t="shared" si="4"/>
        <v>11999.46</v>
      </c>
      <c r="D41" s="25">
        <f t="shared" si="4"/>
        <v>35300</v>
      </c>
      <c r="E41" s="25">
        <f t="shared" si="4"/>
        <v>37700</v>
      </c>
      <c r="F41" s="25">
        <f t="shared" si="4"/>
        <v>40000</v>
      </c>
      <c r="G41" s="25">
        <f t="shared" si="4"/>
        <v>40400</v>
      </c>
      <c r="H41" s="21"/>
    </row>
    <row r="42" spans="1:8" ht="12.75" customHeight="1" x14ac:dyDescent="0.25"/>
    <row r="43" spans="1:8" ht="12.5" thickBot="1" x14ac:dyDescent="0.3">
      <c r="A43" s="26" t="s">
        <v>4</v>
      </c>
      <c r="B43" s="27">
        <f t="shared" ref="B43:G43" si="5">(0+(B24)+(B41)+(0))-(0)</f>
        <v>49553.18</v>
      </c>
      <c r="C43" s="27">
        <f t="shared" si="5"/>
        <v>12112.23</v>
      </c>
      <c r="D43" s="27">
        <f t="shared" si="5"/>
        <v>35800</v>
      </c>
      <c r="E43" s="27">
        <f t="shared" si="5"/>
        <v>38200</v>
      </c>
      <c r="F43" s="27">
        <f t="shared" si="5"/>
        <v>40500</v>
      </c>
      <c r="G43" s="27">
        <f t="shared" si="5"/>
        <v>40900</v>
      </c>
      <c r="H43" s="21"/>
    </row>
    <row r="44" spans="1:8" ht="12.75" customHeight="1" thickTop="1" x14ac:dyDescent="0.25"/>
    <row r="45" spans="1:8" ht="12.5" thickBot="1" x14ac:dyDescent="0.3">
      <c r="A45" s="26" t="s">
        <v>66</v>
      </c>
      <c r="B45" s="27">
        <f t="shared" ref="B45:G45" si="6">(0+(B16)+(B20))-(0+(B43))</f>
        <v>-4553.18</v>
      </c>
      <c r="C45" s="27">
        <f t="shared" si="6"/>
        <v>24527.66</v>
      </c>
      <c r="D45" s="27">
        <f t="shared" si="6"/>
        <v>37800</v>
      </c>
      <c r="E45" s="27">
        <f t="shared" si="6"/>
        <v>35400</v>
      </c>
      <c r="F45" s="27">
        <f t="shared" si="6"/>
        <v>33100</v>
      </c>
      <c r="G45" s="27">
        <f t="shared" si="6"/>
        <v>32700</v>
      </c>
      <c r="H45" s="21"/>
    </row>
    <row r="46" spans="1:8" ht="12" thickTop="1" x14ac:dyDescent="0.25"/>
    <row r="47" spans="1:8" x14ac:dyDescent="0.25">
      <c r="A47" s="37" t="s">
        <v>84</v>
      </c>
    </row>
    <row r="48" spans="1:8" x14ac:dyDescent="0.25">
      <c r="A48" s="38">
        <v>44492.9</v>
      </c>
      <c r="C48" s="38"/>
    </row>
    <row r="49" spans="1:7" ht="12" thickBot="1" x14ac:dyDescent="0.3">
      <c r="A49" s="39" t="s">
        <v>83</v>
      </c>
      <c r="B49" s="40">
        <f>A48+B45</f>
        <v>39939.72</v>
      </c>
      <c r="C49" s="40"/>
      <c r="D49" s="43">
        <f>B49+D45</f>
        <v>77739.72</v>
      </c>
      <c r="E49" s="43">
        <f>D49+E45</f>
        <v>113139.72</v>
      </c>
      <c r="F49" s="43">
        <f>E49+F45</f>
        <v>146239.72</v>
      </c>
      <c r="G49" s="43">
        <f>F49+G45</f>
        <v>178939.72</v>
      </c>
    </row>
    <row r="50" spans="1:7" ht="12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46E3-52D7-49F8-8381-767FCE5B5B41}">
  <dimension ref="A1:M32"/>
  <sheetViews>
    <sheetView zoomScale="80" zoomScaleNormal="80" workbookViewId="0">
      <selection activeCell="A26" sqref="A26"/>
    </sheetView>
  </sheetViews>
  <sheetFormatPr defaultRowHeight="11.5" x14ac:dyDescent="0.25"/>
  <cols>
    <col min="1" max="1" width="22.09765625" customWidth="1"/>
    <col min="2" max="2" width="10.09765625" bestFit="1" customWidth="1"/>
    <col min="3" max="6" width="11.09765625" bestFit="1" customWidth="1"/>
    <col min="8" max="8" width="28.09765625" bestFit="1" customWidth="1"/>
  </cols>
  <sheetData>
    <row r="1" spans="1:13" x14ac:dyDescent="0.25">
      <c r="A1" s="51" t="s">
        <v>76</v>
      </c>
      <c r="B1" s="49" t="s">
        <v>6</v>
      </c>
      <c r="C1" s="44" t="s">
        <v>7</v>
      </c>
      <c r="D1" s="44" t="s">
        <v>8</v>
      </c>
      <c r="E1" s="44" t="s">
        <v>9</v>
      </c>
      <c r="F1" s="45" t="s">
        <v>10</v>
      </c>
    </row>
    <row r="2" spans="1:13" x14ac:dyDescent="0.25">
      <c r="A2" s="52"/>
      <c r="B2" s="50" t="s">
        <v>11</v>
      </c>
      <c r="C2" s="41" t="s">
        <v>11</v>
      </c>
      <c r="D2" s="41" t="s">
        <v>11</v>
      </c>
      <c r="E2" s="41" t="s">
        <v>11</v>
      </c>
      <c r="F2" s="46" t="s">
        <v>11</v>
      </c>
    </row>
    <row r="3" spans="1:13" ht="12" thickBot="1" x14ac:dyDescent="0.3">
      <c r="A3" s="53"/>
      <c r="B3" s="47">
        <v>5852.72</v>
      </c>
      <c r="C3" s="47">
        <v>19061.38</v>
      </c>
      <c r="D3" s="47">
        <v>34069.1</v>
      </c>
      <c r="E3" s="47">
        <v>33087.61</v>
      </c>
      <c r="F3" s="48">
        <v>44492.9</v>
      </c>
    </row>
    <row r="7" spans="1:13" ht="14.5" x14ac:dyDescent="0.25">
      <c r="A7" s="18" t="s">
        <v>77</v>
      </c>
      <c r="B7" s="18"/>
      <c r="C7" s="18"/>
      <c r="D7" s="18"/>
      <c r="E7" s="18"/>
      <c r="F7" s="18"/>
      <c r="H7" s="18" t="s">
        <v>78</v>
      </c>
      <c r="I7" s="18"/>
      <c r="J7" s="18"/>
      <c r="K7" s="18"/>
      <c r="L7" s="18"/>
      <c r="M7" s="18"/>
    </row>
    <row r="8" spans="1:13" x14ac:dyDescent="0.25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H8" s="2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</row>
    <row r="9" spans="1:13" x14ac:dyDescent="0.25">
      <c r="A9" s="4"/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H9" s="4"/>
      <c r="I9" s="5" t="s">
        <v>11</v>
      </c>
      <c r="J9" s="5" t="s">
        <v>11</v>
      </c>
      <c r="K9" s="5" t="s">
        <v>11</v>
      </c>
      <c r="L9" s="5" t="s">
        <v>11</v>
      </c>
      <c r="M9" s="5" t="s">
        <v>11</v>
      </c>
    </row>
    <row r="10" spans="1:13" x14ac:dyDescent="0.25">
      <c r="A10" s="6"/>
      <c r="B10" s="6"/>
      <c r="C10" s="6"/>
      <c r="D10" s="7"/>
      <c r="E10" s="7"/>
      <c r="F10" s="7"/>
      <c r="H10" s="6"/>
      <c r="I10" s="7"/>
      <c r="J10" s="7"/>
      <c r="K10" s="7"/>
      <c r="L10" s="7"/>
      <c r="M10" s="7"/>
    </row>
    <row r="11" spans="1:13" x14ac:dyDescent="0.25">
      <c r="A11" s="8"/>
      <c r="B11" s="9"/>
      <c r="C11" s="9"/>
      <c r="D11" s="10"/>
      <c r="E11" s="11"/>
      <c r="F11" s="11"/>
      <c r="H11" s="8" t="s">
        <v>19</v>
      </c>
      <c r="I11" s="11">
        <v>0</v>
      </c>
      <c r="J11" s="11">
        <v>259.05</v>
      </c>
      <c r="K11" s="11">
        <v>0</v>
      </c>
      <c r="L11" s="11">
        <v>98</v>
      </c>
      <c r="M11" s="11">
        <v>4314.8</v>
      </c>
    </row>
    <row r="12" spans="1:13" x14ac:dyDescent="0.25">
      <c r="A12" s="12" t="s">
        <v>12</v>
      </c>
      <c r="B12" s="9">
        <v>0</v>
      </c>
      <c r="C12" s="9">
        <v>0</v>
      </c>
      <c r="D12" s="9">
        <v>0</v>
      </c>
      <c r="E12" s="11">
        <v>2350</v>
      </c>
      <c r="F12" s="11">
        <v>4525</v>
      </c>
      <c r="H12" s="8" t="s">
        <v>20</v>
      </c>
      <c r="I12" s="11">
        <v>0</v>
      </c>
      <c r="J12" s="11">
        <v>394.86</v>
      </c>
      <c r="K12" s="11">
        <v>1491.17</v>
      </c>
      <c r="L12" s="11">
        <v>900</v>
      </c>
      <c r="M12" s="11">
        <v>2587.5</v>
      </c>
    </row>
    <row r="13" spans="1:13" x14ac:dyDescent="0.25">
      <c r="A13" s="12" t="s">
        <v>13</v>
      </c>
      <c r="B13" s="9">
        <v>0</v>
      </c>
      <c r="C13" s="9">
        <v>0</v>
      </c>
      <c r="D13" s="9">
        <v>0</v>
      </c>
      <c r="E13" s="11">
        <v>0</v>
      </c>
      <c r="F13" s="11">
        <v>0</v>
      </c>
      <c r="H13" s="12" t="s">
        <v>21</v>
      </c>
      <c r="I13" s="11">
        <v>0</v>
      </c>
      <c r="J13" s="11">
        <v>0</v>
      </c>
      <c r="K13" s="11">
        <v>0</v>
      </c>
      <c r="L13" s="11">
        <v>0</v>
      </c>
      <c r="M13" s="11">
        <v>13728.09</v>
      </c>
    </row>
    <row r="14" spans="1:13" x14ac:dyDescent="0.25">
      <c r="A14" s="12" t="s">
        <v>14</v>
      </c>
      <c r="B14" s="9">
        <v>1112.5</v>
      </c>
      <c r="C14" s="9">
        <v>2420.5</v>
      </c>
      <c r="D14" s="9">
        <v>3749.6500000000033</v>
      </c>
      <c r="E14" s="11">
        <v>4969.0800000000008</v>
      </c>
      <c r="F14" s="11">
        <v>6943.33</v>
      </c>
      <c r="H14" s="8" t="s">
        <v>22</v>
      </c>
      <c r="I14" s="11">
        <v>25</v>
      </c>
      <c r="J14" s="11">
        <v>7.61</v>
      </c>
      <c r="K14" s="11">
        <v>0</v>
      </c>
      <c r="L14" s="11">
        <v>0</v>
      </c>
      <c r="M14" s="11">
        <v>0</v>
      </c>
    </row>
    <row r="15" spans="1:13" x14ac:dyDescent="0.25">
      <c r="A15" s="12" t="s">
        <v>15</v>
      </c>
      <c r="B15" s="9">
        <v>7750</v>
      </c>
      <c r="C15" s="9">
        <v>12180</v>
      </c>
      <c r="D15" s="9">
        <v>14813.12</v>
      </c>
      <c r="E15" s="11">
        <v>21400.029999999995</v>
      </c>
      <c r="F15" s="11">
        <v>24124.83</v>
      </c>
      <c r="H15" s="12" t="s">
        <v>23</v>
      </c>
      <c r="I15" s="11">
        <v>0</v>
      </c>
      <c r="J15" s="11">
        <v>0</v>
      </c>
      <c r="K15" s="11">
        <v>0</v>
      </c>
      <c r="L15" s="11">
        <v>14590.34</v>
      </c>
      <c r="M15" s="11">
        <v>13260.65</v>
      </c>
    </row>
    <row r="16" spans="1:13" x14ac:dyDescent="0.25">
      <c r="A16" s="12" t="s">
        <v>16</v>
      </c>
      <c r="B16" s="9">
        <v>0</v>
      </c>
      <c r="C16" s="9">
        <v>0</v>
      </c>
      <c r="D16" s="9">
        <v>0</v>
      </c>
      <c r="E16" s="11">
        <v>0</v>
      </c>
      <c r="F16" s="11">
        <v>0</v>
      </c>
      <c r="H16" s="12" t="s">
        <v>24</v>
      </c>
      <c r="I16" s="11">
        <v>0</v>
      </c>
      <c r="J16" s="11">
        <v>136.80000000000001</v>
      </c>
      <c r="K16" s="11">
        <v>0</v>
      </c>
      <c r="L16" s="11">
        <v>148.75</v>
      </c>
      <c r="M16" s="11">
        <v>1528.8400000000001</v>
      </c>
    </row>
    <row r="17" spans="1:13" x14ac:dyDescent="0.25">
      <c r="A17" s="8" t="s">
        <v>17</v>
      </c>
      <c r="B17" s="9">
        <v>0</v>
      </c>
      <c r="C17" s="9">
        <v>0</v>
      </c>
      <c r="D17" s="9">
        <v>0</v>
      </c>
      <c r="E17" s="11">
        <v>0</v>
      </c>
      <c r="F17" s="11">
        <v>0</v>
      </c>
      <c r="H17" s="8" t="s">
        <v>25</v>
      </c>
      <c r="I17" s="11">
        <v>415.73</v>
      </c>
      <c r="J17" s="11">
        <v>404.23</v>
      </c>
      <c r="K17" s="11">
        <v>907.22</v>
      </c>
      <c r="L17" s="11">
        <v>714.81999999999994</v>
      </c>
      <c r="M17" s="11">
        <v>1565.51</v>
      </c>
    </row>
    <row r="18" spans="1:13" x14ac:dyDescent="0.25">
      <c r="A18" s="8"/>
      <c r="B18" s="8"/>
      <c r="C18" s="8"/>
      <c r="D18" s="13"/>
      <c r="E18" s="13"/>
      <c r="F18" s="13"/>
      <c r="H18" s="8" t="s">
        <v>26</v>
      </c>
      <c r="I18" s="11">
        <v>1336.27</v>
      </c>
      <c r="J18" s="11">
        <v>1222.04</v>
      </c>
      <c r="K18" s="11">
        <v>0</v>
      </c>
      <c r="L18" s="11">
        <v>0</v>
      </c>
      <c r="M18" s="11">
        <v>0</v>
      </c>
    </row>
    <row r="19" spans="1:13" ht="15" thickBot="1" x14ac:dyDescent="0.4">
      <c r="A19" s="14" t="s">
        <v>3</v>
      </c>
      <c r="B19" s="16">
        <v>8862.5</v>
      </c>
      <c r="C19" s="16">
        <v>14600.5</v>
      </c>
      <c r="D19" s="16">
        <v>18562.770000000004</v>
      </c>
      <c r="E19" s="15">
        <v>28719.109999999997</v>
      </c>
      <c r="F19" s="15">
        <v>35593.160000000003</v>
      </c>
      <c r="H19" s="8" t="s">
        <v>27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2" thickTop="1" x14ac:dyDescent="0.25">
      <c r="H20" s="8" t="s">
        <v>28</v>
      </c>
      <c r="I20" s="11">
        <v>0</v>
      </c>
      <c r="J20" s="11">
        <v>0</v>
      </c>
      <c r="K20" s="11">
        <v>1156.6599999999999</v>
      </c>
      <c r="L20" s="11">
        <v>80</v>
      </c>
      <c r="M20" s="11">
        <v>0</v>
      </c>
    </row>
    <row r="21" spans="1:13" x14ac:dyDescent="0.25">
      <c r="H21" s="8" t="s">
        <v>29</v>
      </c>
      <c r="I21" s="11">
        <v>200.03</v>
      </c>
      <c r="J21" s="11">
        <v>0</v>
      </c>
      <c r="K21" s="11">
        <v>0</v>
      </c>
      <c r="L21" s="11">
        <v>0</v>
      </c>
      <c r="M21" s="11">
        <v>0</v>
      </c>
    </row>
    <row r="22" spans="1:13" x14ac:dyDescent="0.25">
      <c r="H22" s="8" t="s">
        <v>30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x14ac:dyDescent="0.25">
      <c r="H23" s="8" t="s">
        <v>31</v>
      </c>
      <c r="I23" s="11">
        <v>0</v>
      </c>
      <c r="J23" s="11">
        <v>0</v>
      </c>
      <c r="K23" s="11">
        <v>0</v>
      </c>
      <c r="L23" s="11">
        <v>0</v>
      </c>
      <c r="M23" s="11">
        <v>378</v>
      </c>
    </row>
    <row r="24" spans="1:13" ht="14.5" x14ac:dyDescent="0.35">
      <c r="H24" s="19" t="s">
        <v>32</v>
      </c>
      <c r="I24" s="11">
        <v>0</v>
      </c>
      <c r="J24" s="11">
        <v>0</v>
      </c>
      <c r="K24" s="11">
        <v>0</v>
      </c>
      <c r="L24" s="11">
        <v>-0.83</v>
      </c>
      <c r="M24" s="11">
        <v>-6</v>
      </c>
    </row>
    <row r="25" spans="1:13" x14ac:dyDescent="0.25">
      <c r="H25" s="8"/>
      <c r="I25" s="20"/>
      <c r="J25" s="20"/>
      <c r="K25" s="20"/>
      <c r="L25" s="20"/>
      <c r="M25" s="20"/>
    </row>
    <row r="26" spans="1:13" ht="15" thickBot="1" x14ac:dyDescent="0.4">
      <c r="H26" s="14"/>
      <c r="I26" s="15">
        <v>1977.03</v>
      </c>
      <c r="J26" s="15">
        <v>2424.59</v>
      </c>
      <c r="K26" s="15">
        <v>3555.05</v>
      </c>
      <c r="L26" s="15">
        <v>16531.079999999998</v>
      </c>
      <c r="M26" s="15">
        <v>37357.390000000007</v>
      </c>
    </row>
    <row r="27" spans="1:13" ht="12" thickTop="1" x14ac:dyDescent="0.25"/>
    <row r="31" spans="1:13" ht="29.5" customHeight="1" x14ac:dyDescent="0.25"/>
    <row r="32" spans="1:13" ht="11.5" customHeight="1" x14ac:dyDescent="0.25"/>
  </sheetData>
  <mergeCells count="1"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 Previous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Sue James</cp:lastModifiedBy>
  <dcterms:created xsi:type="dcterms:W3CDTF">2023-08-08T03:53:05Z</dcterms:created>
  <dcterms:modified xsi:type="dcterms:W3CDTF">2023-08-29T20:57:14Z</dcterms:modified>
</cp:coreProperties>
</file>